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##škola\Weebly SSŠVK\#mAIN PAAGE\#obavijesti\23.12.2016. Stajka financije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10" i="1" l="1"/>
  <c r="C87" i="1"/>
  <c r="C114" i="1" l="1"/>
  <c r="D61" i="1" l="1"/>
  <c r="D121" i="1" l="1"/>
  <c r="C121" i="1" s="1"/>
  <c r="D112" i="1"/>
  <c r="D119" i="1" s="1"/>
  <c r="D100" i="1"/>
  <c r="D89" i="1"/>
  <c r="D85" i="1"/>
  <c r="C85" i="1" s="1"/>
  <c r="D78" i="1"/>
  <c r="D75" i="1"/>
  <c r="D73" i="1"/>
  <c r="D70" i="1"/>
  <c r="D68" i="1"/>
  <c r="D59" i="1"/>
  <c r="D57" i="1"/>
  <c r="D55" i="1"/>
  <c r="D52" i="1"/>
  <c r="D50" i="1"/>
  <c r="D44" i="1"/>
  <c r="D42" i="1"/>
  <c r="D40" i="1"/>
  <c r="D88" i="1" l="1"/>
  <c r="D108" i="1" s="1"/>
  <c r="D82" i="1"/>
  <c r="D86" i="1" s="1"/>
  <c r="D64" i="1"/>
  <c r="D122" i="1"/>
  <c r="C119" i="1"/>
  <c r="D34" i="1"/>
  <c r="D32" i="1"/>
  <c r="D30" i="1"/>
  <c r="D28" i="1"/>
  <c r="D25" i="1"/>
  <c r="D10" i="1"/>
  <c r="D20" i="1" s="1"/>
  <c r="D5" i="1" l="1"/>
  <c r="C75" i="1"/>
  <c r="C70" i="1"/>
  <c r="C59" i="1"/>
  <c r="C57" i="1"/>
  <c r="C52" i="1"/>
  <c r="C44" i="1"/>
  <c r="C42" i="1"/>
  <c r="D80" i="1" l="1"/>
  <c r="C110" i="1" s="1"/>
  <c r="C5" i="1"/>
  <c r="C32" i="1"/>
  <c r="C30" i="1"/>
  <c r="C80" i="1" l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8" i="1"/>
  <c r="C112" i="1"/>
  <c r="C113" i="1"/>
  <c r="C120" i="1"/>
  <c r="C122" i="1"/>
  <c r="C88" i="1"/>
  <c r="C35" i="1"/>
  <c r="C36" i="1"/>
  <c r="C37" i="1"/>
  <c r="C38" i="1"/>
  <c r="C39" i="1"/>
  <c r="C40" i="1"/>
  <c r="C41" i="1"/>
  <c r="C43" i="1"/>
  <c r="C45" i="1"/>
  <c r="C46" i="1"/>
  <c r="C47" i="1"/>
  <c r="C48" i="1"/>
  <c r="C49" i="1"/>
  <c r="C50" i="1"/>
  <c r="C51" i="1"/>
  <c r="C53" i="1"/>
  <c r="C54" i="1"/>
  <c r="C55" i="1"/>
  <c r="C56" i="1"/>
  <c r="C58" i="1"/>
  <c r="C61" i="1"/>
  <c r="C62" i="1"/>
  <c r="C64" i="1"/>
  <c r="C65" i="1"/>
  <c r="C66" i="1"/>
  <c r="C67" i="1"/>
  <c r="C68" i="1"/>
  <c r="C69" i="1"/>
  <c r="C71" i="1"/>
  <c r="C72" i="1"/>
  <c r="C73" i="1"/>
  <c r="C74" i="1"/>
  <c r="C76" i="1"/>
  <c r="C77" i="1"/>
  <c r="C78" i="1"/>
  <c r="C82" i="1"/>
  <c r="C83" i="1"/>
  <c r="C84" i="1"/>
  <c r="C86" i="1"/>
  <c r="C34" i="1"/>
  <c r="C6" i="1"/>
  <c r="C24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  <c r="C31" i="1"/>
</calcChain>
</file>

<file path=xl/sharedStrings.xml><?xml version="1.0" encoding="utf-8"?>
<sst xmlns="http://schemas.openxmlformats.org/spreadsheetml/2006/main" count="192" uniqueCount="129">
  <si>
    <t>OZNAKA POZICIJE NA KOJOJ SU SREDSTVA PLANIRANA</t>
  </si>
  <si>
    <t>PREDMET                                                    NABAVE</t>
  </si>
  <si>
    <t>PLANIRANA SREDSTVA</t>
  </si>
  <si>
    <t>IZVOR                       FINANCIRANJA</t>
  </si>
  <si>
    <t>UREDSKI MAT. / PEDAG. DOK. /</t>
  </si>
  <si>
    <t>STRUČNA LITERATURA I ČASOPISI</t>
  </si>
  <si>
    <t>MAT. I SRED. ZA ČIŠĆENJE</t>
  </si>
  <si>
    <t>MAT. ZA HIGIJENSKE POTREPŠTINE</t>
  </si>
  <si>
    <t>TEKSTIL</t>
  </si>
  <si>
    <t>FRIZERI</t>
  </si>
  <si>
    <t>STROJARSTVO</t>
  </si>
  <si>
    <t>SOBOSLIKARSTVO</t>
  </si>
  <si>
    <t>ELEKTRO</t>
  </si>
  <si>
    <t>KONOBARI</t>
  </si>
  <si>
    <t>KUHARI, SLASTIČARI</t>
  </si>
  <si>
    <t>TROŠKOVI ZA NATJECANJE</t>
  </si>
  <si>
    <t>ELEKTRIČNA ENERGIJA</t>
  </si>
  <si>
    <t>PLIN</t>
  </si>
  <si>
    <t>BENZIN ZA KOSILICU</t>
  </si>
  <si>
    <t>LOŽ ULJE</t>
  </si>
  <si>
    <t>MAT. ZA ODRŽAV. GRAĐ. OBJEKTA</t>
  </si>
  <si>
    <t>MAT. ZA ODRAV. OPREME</t>
  </si>
  <si>
    <t xml:space="preserve">SITNI INVENTAR </t>
  </si>
  <si>
    <t>SLUŽ. RADNA ZAŠT. ODJEĆA, OBUĆA</t>
  </si>
  <si>
    <t>USLUGE TELEFONA</t>
  </si>
  <si>
    <t>USLUGE MOBITELA</t>
  </si>
  <si>
    <t>VIP- MOB. PRETPL.</t>
  </si>
  <si>
    <t>INTERNET- PRETPL. / TELE2</t>
  </si>
  <si>
    <t>POŠTARINE</t>
  </si>
  <si>
    <t>USLUGE TEK. ODRŽAVANJA</t>
  </si>
  <si>
    <t>TV- PRETPLATA</t>
  </si>
  <si>
    <t>VODA</t>
  </si>
  <si>
    <t>VODA ZLATNIK</t>
  </si>
  <si>
    <t>SMEĆE</t>
  </si>
  <si>
    <t>DERATIZ. DEZINF.</t>
  </si>
  <si>
    <t>KOMUNALNE NAKNADE/ USLUGE</t>
  </si>
  <si>
    <t>UGOVOR O DJELU</t>
  </si>
  <si>
    <t>GRAFIČKE USLUGE</t>
  </si>
  <si>
    <t>OSTALI NESPOMENUTI RASHODI</t>
  </si>
  <si>
    <t>OSIGURANJE VOZILA- KOMBI</t>
  </si>
  <si>
    <t>OSIGURANJE IMOVINE</t>
  </si>
  <si>
    <t>OSIGURANJE UČENIKA</t>
  </si>
  <si>
    <t>REPREZENTACIJA</t>
  </si>
  <si>
    <t>ČLANARINE- TUZEMNE</t>
  </si>
  <si>
    <t>ČLANARINE- MEĐUNARODNE</t>
  </si>
  <si>
    <t>POREZ NA KOMBI</t>
  </si>
  <si>
    <t>RASHODI PROTOKOLA</t>
  </si>
  <si>
    <t>OSTALI RASHODI</t>
  </si>
  <si>
    <t>OSTALI FINANCIJSKI RASHODI</t>
  </si>
  <si>
    <t>USLUGE BANKE</t>
  </si>
  <si>
    <t>USLUGE FINE</t>
  </si>
  <si>
    <t>OST. NAK. SUFINANC. SREDSTVA</t>
  </si>
  <si>
    <t>RIBA</t>
  </si>
  <si>
    <t>BRAŠNO</t>
  </si>
  <si>
    <t>OSTALO</t>
  </si>
  <si>
    <t>SUF.MAT.RADION.TEKSTILA</t>
  </si>
  <si>
    <t>GODIŠNJI IZVJEŠTAJ</t>
  </si>
  <si>
    <t>UČENIČKE MAPE</t>
  </si>
  <si>
    <t>MATERIJAL ZA KUTE</t>
  </si>
  <si>
    <t>ZADAĆNICE</t>
  </si>
  <si>
    <t>SUFINAN.TR.ŠK.ZADRUGA</t>
  </si>
  <si>
    <t>SVEUKUPNI TROŠKOVI</t>
  </si>
  <si>
    <t>ZA NABAVU OPREME</t>
  </si>
  <si>
    <t>KNJIGE ZA KNJIŽICU</t>
  </si>
  <si>
    <t>RASH. ZA NABAVU DUG. IMOVINE</t>
  </si>
  <si>
    <t>NASTAV. MAT. ZA ŠKOLSKE RADION</t>
  </si>
  <si>
    <t>SUFINAN.TR.UČ./MAPE,ZAD.BILJ./</t>
  </si>
  <si>
    <t>SUF.MT.DOMJ.ŠK.RAD.KUH.SLAST.</t>
  </si>
  <si>
    <t xml:space="preserve">UKUPNO 3221 </t>
  </si>
  <si>
    <t xml:space="preserve">UKUPNO 3223 </t>
  </si>
  <si>
    <t xml:space="preserve">UKUPNO 3224 </t>
  </si>
  <si>
    <t>UKUPNO 3225</t>
  </si>
  <si>
    <t>UKUPNO 3227</t>
  </si>
  <si>
    <t xml:space="preserve">UKUPNO 3231 </t>
  </si>
  <si>
    <t>UKUPNO 3232</t>
  </si>
  <si>
    <t>UKUPNO 3233</t>
  </si>
  <si>
    <t xml:space="preserve">UKUPNO 3234 </t>
  </si>
  <si>
    <t>UKUPNO 3236</t>
  </si>
  <si>
    <t>UKUPNO 3237</t>
  </si>
  <si>
    <t>UKUPNO 3238</t>
  </si>
  <si>
    <t>UKUPNO 3239</t>
  </si>
  <si>
    <t>UKUPNO 3292</t>
  </si>
  <si>
    <t>UKUPNO 3293</t>
  </si>
  <si>
    <t>UKUPNO 3294</t>
  </si>
  <si>
    <t>UKUPNO 3295</t>
  </si>
  <si>
    <t>UKUPNO 3299</t>
  </si>
  <si>
    <t>METRO-razne namirnice za kuh.</t>
  </si>
  <si>
    <t>DUKAT-mliječni proizvodi</t>
  </si>
  <si>
    <t>PEKAR-razno pecivo i kruh</t>
  </si>
  <si>
    <t>DISKONT VIA-meso i meni proizvodi</t>
  </si>
  <si>
    <t>BOSO-razne namirnice za kuh.slast.</t>
  </si>
  <si>
    <t>OSTALO-razne manirnice za kuh.</t>
  </si>
  <si>
    <t>ŽUPANIJSKI PRORAČUN</t>
  </si>
  <si>
    <t>VLASTITI IZVORI</t>
  </si>
  <si>
    <t>SUF. KUPCI</t>
  </si>
  <si>
    <t>SUF. UČENICI-            NAMJENSKA SREDSTVA</t>
  </si>
  <si>
    <t>SUF.OD ŠKOL. RESTORANA- NAMJENSKA SREDSTVA</t>
  </si>
  <si>
    <t>PREDMET VRIJEDNOSTI NABAVE                  ( BEZ PDV-A)</t>
  </si>
  <si>
    <t>SUF. KUPCI-                   NAMJENSKA SREDSTVA</t>
  </si>
  <si>
    <t>UKUPNO 3431</t>
  </si>
  <si>
    <t>UKUPNO 422</t>
  </si>
  <si>
    <t>UKUPNO 424</t>
  </si>
  <si>
    <t>ŽUPANIJSKI/DRŽAVNI PRORAČUN</t>
  </si>
  <si>
    <t>ŽUPANIJSKI PRORAČUN/VLASTITI IZVORI</t>
  </si>
  <si>
    <t>DRŽAVNI/ŽUPANIJSKI PRORAČUN/VLASTITI IZVORI</t>
  </si>
  <si>
    <t>ZDRAV. SANIT. I SISTEMATSKI PREGLEDI</t>
  </si>
  <si>
    <t>USLUGE ODVJET./OSTALE INTELEK.USL.</t>
  </si>
  <si>
    <t>RASHODI ZA USLUGE</t>
  </si>
  <si>
    <t>NAKN.TROŠ. OSOB. IZVAN RAD. ODNOSA</t>
  </si>
  <si>
    <t>MATERIJALNI RASHODI</t>
  </si>
  <si>
    <t>FINANCIJSKI RASHODI</t>
  </si>
  <si>
    <t>NAKN.GRAĐ.SUFINANCIRANI TROŠK.</t>
  </si>
  <si>
    <t>RASHODI ZA MATERIJAL I ENERGIJU</t>
  </si>
  <si>
    <t>SREDNJA STRUKOVNA ŠKOLA VINKOVCI</t>
  </si>
  <si>
    <t>OSTALE RAČUNALNE USL. TOOLS</t>
  </si>
  <si>
    <t>PO UGOVORU-VOLONTERI</t>
  </si>
  <si>
    <t>PROJEKTORI /5/</t>
  </si>
  <si>
    <t>RAČUNALA/6/</t>
  </si>
  <si>
    <t>Ravnateljica škola:</t>
  </si>
  <si>
    <t>Marija Sunđi,prof.</t>
  </si>
  <si>
    <t>Izradila: Anastazija Primorac</t>
  </si>
  <si>
    <t>PLAN NABAVE ZA 2017. GODINU</t>
  </si>
  <si>
    <t>VLASTITI PRIHODI</t>
  </si>
  <si>
    <t>HZZZ</t>
  </si>
  <si>
    <t>TROŠKOVI TEM.PRIJEN.SRED.EU</t>
  </si>
  <si>
    <t>PRIJENOS SRED.IZ EU</t>
  </si>
  <si>
    <t>SUF.TR. UČENENIKA/DONACIJE</t>
  </si>
  <si>
    <t>MAT. ZA NASTAVU</t>
  </si>
  <si>
    <t>U Vinkovcima, 15.12.2016.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</si>
</sst>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;[Red]#,##0.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3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/>
    <xf numFmtId="2" fontId="0" fillId="0" borderId="1" xfId="0" applyNumberFormat="1" applyBorder="1"/>
    <xf numFmtId="4" fontId="1" fillId="0" borderId="1" xfId="0" applyNumberFormat="1" applyFont="1" applyBorder="1"/>
    <xf numFmtId="4" fontId="0" fillId="0" borderId="0" xfId="0" applyNumberFormat="1"/>
    <xf numFmtId="4" fontId="0" fillId="0" borderId="1" xfId="0" applyNumberFormat="1" applyFont="1" applyBorder="1"/>
    <xf numFmtId="2" fontId="1" fillId="0" borderId="1" xfId="0" applyNumberFormat="1" applyFont="1" applyBorder="1"/>
    <xf numFmtId="4" fontId="1" fillId="0" borderId="1" xfId="1" applyNumberFormat="1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Fill="1" applyBorder="1"/>
    <xf numFmtId="4" fontId="6" fillId="0" borderId="1" xfId="0" applyNumberFormat="1" applyFont="1" applyBorder="1"/>
    <xf numFmtId="0" fontId="6" fillId="0" borderId="1" xfId="0" applyFont="1" applyFill="1" applyBorder="1"/>
    <xf numFmtId="4" fontId="5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view="pageLayout" zoomScale="90" zoomScaleNormal="100" zoomScalePageLayoutView="90" workbookViewId="0">
      <selection sqref="A1:C1"/>
    </sheetView>
  </sheetViews>
  <sheetFormatPr defaultRowHeight="15" x14ac:dyDescent="0.25"/>
  <cols>
    <col min="1" max="1" width="8.7109375" customWidth="1"/>
    <col min="2" max="2" width="31.5703125" customWidth="1"/>
    <col min="3" max="3" width="14.140625" customWidth="1"/>
    <col min="4" max="4" width="12.28515625" customWidth="1"/>
    <col min="5" max="5" width="20.7109375" customWidth="1"/>
    <col min="9" max="9" width="13.7109375" bestFit="1" customWidth="1"/>
  </cols>
  <sheetData>
    <row r="1" spans="1:5" x14ac:dyDescent="0.25">
      <c r="A1" s="35" t="s">
        <v>121</v>
      </c>
      <c r="B1" s="35"/>
      <c r="C1" s="35"/>
      <c r="D1" s="1"/>
      <c r="E1" s="29"/>
    </row>
    <row r="2" spans="1:5" x14ac:dyDescent="0.25">
      <c r="A2" s="34" t="s">
        <v>113</v>
      </c>
      <c r="B2" s="34"/>
      <c r="C2" s="34"/>
      <c r="D2" s="1"/>
      <c r="E2" s="1"/>
    </row>
    <row r="4" spans="1:5" ht="78.75" x14ac:dyDescent="0.25">
      <c r="A4" s="11" t="s">
        <v>0</v>
      </c>
      <c r="B4" s="10" t="s">
        <v>1</v>
      </c>
      <c r="C4" s="12" t="s">
        <v>97</v>
      </c>
      <c r="D4" s="12" t="s">
        <v>2</v>
      </c>
      <c r="E4" s="12" t="s">
        <v>3</v>
      </c>
    </row>
    <row r="5" spans="1:5" ht="23.25" x14ac:dyDescent="0.25">
      <c r="A5" s="9">
        <v>322</v>
      </c>
      <c r="B5" s="8" t="s">
        <v>112</v>
      </c>
      <c r="C5" s="16">
        <f>SUM(D5/1.25)</f>
        <v>172000</v>
      </c>
      <c r="D5" s="16">
        <f>SUM(D20+D25+D28+D30+D32)</f>
        <v>215000</v>
      </c>
      <c r="E5" s="27" t="s">
        <v>104</v>
      </c>
    </row>
    <row r="6" spans="1:5" ht="23.25" x14ac:dyDescent="0.25">
      <c r="A6" s="6">
        <v>32211</v>
      </c>
      <c r="B6" s="5" t="s">
        <v>4</v>
      </c>
      <c r="C6" s="4">
        <f>D6/1.25</f>
        <v>11200</v>
      </c>
      <c r="D6" s="4">
        <v>14000</v>
      </c>
      <c r="E6" s="27" t="s">
        <v>103</v>
      </c>
    </row>
    <row r="7" spans="1:5" x14ac:dyDescent="0.25">
      <c r="A7" s="6">
        <v>32212</v>
      </c>
      <c r="B7" s="5" t="s">
        <v>5</v>
      </c>
      <c r="C7" s="4">
        <f>D7/1.25</f>
        <v>2400</v>
      </c>
      <c r="D7" s="4">
        <v>3000</v>
      </c>
      <c r="E7" s="22" t="s">
        <v>92</v>
      </c>
    </row>
    <row r="8" spans="1:5" x14ac:dyDescent="0.25">
      <c r="A8" s="6">
        <v>32214</v>
      </c>
      <c r="B8" s="5" t="s">
        <v>6</v>
      </c>
      <c r="C8" s="4">
        <f t="shared" ref="C8:C32" si="0">D8/1.25</f>
        <v>6400</v>
      </c>
      <c r="D8" s="4">
        <v>8000</v>
      </c>
      <c r="E8" s="22" t="s">
        <v>92</v>
      </c>
    </row>
    <row r="9" spans="1:5" x14ac:dyDescent="0.25">
      <c r="A9" s="6">
        <v>32216</v>
      </c>
      <c r="B9" s="5" t="s">
        <v>7</v>
      </c>
      <c r="C9" s="4">
        <f t="shared" si="0"/>
        <v>4800</v>
      </c>
      <c r="D9" s="4">
        <v>6000</v>
      </c>
      <c r="E9" s="22" t="s">
        <v>92</v>
      </c>
    </row>
    <row r="10" spans="1:5" x14ac:dyDescent="0.25">
      <c r="A10" s="6">
        <v>32219</v>
      </c>
      <c r="B10" s="23" t="s">
        <v>65</v>
      </c>
      <c r="C10" s="26">
        <f t="shared" si="0"/>
        <v>80000</v>
      </c>
      <c r="D10" s="26">
        <f>SUM(D11+D12+D13+D14+D15+D16+D17)</f>
        <v>100000</v>
      </c>
      <c r="E10" s="22" t="s">
        <v>92</v>
      </c>
    </row>
    <row r="11" spans="1:5" x14ac:dyDescent="0.25">
      <c r="A11" s="6"/>
      <c r="B11" s="5" t="s">
        <v>8</v>
      </c>
      <c r="C11" s="4">
        <f t="shared" si="0"/>
        <v>12000</v>
      </c>
      <c r="D11" s="4">
        <v>15000</v>
      </c>
      <c r="E11" s="22" t="s">
        <v>92</v>
      </c>
    </row>
    <row r="12" spans="1:5" x14ac:dyDescent="0.25">
      <c r="A12" s="6"/>
      <c r="B12" s="5" t="s">
        <v>9</v>
      </c>
      <c r="C12" s="4">
        <f t="shared" si="0"/>
        <v>8000</v>
      </c>
      <c r="D12" s="4">
        <v>10000</v>
      </c>
      <c r="E12" s="22" t="s">
        <v>92</v>
      </c>
    </row>
    <row r="13" spans="1:5" x14ac:dyDescent="0.25">
      <c r="A13" s="6"/>
      <c r="B13" s="5" t="s">
        <v>10</v>
      </c>
      <c r="C13" s="4">
        <f t="shared" si="0"/>
        <v>14400</v>
      </c>
      <c r="D13" s="4">
        <v>18000</v>
      </c>
      <c r="E13" s="22" t="s">
        <v>92</v>
      </c>
    </row>
    <row r="14" spans="1:5" x14ac:dyDescent="0.25">
      <c r="A14" s="6"/>
      <c r="B14" s="5" t="s">
        <v>11</v>
      </c>
      <c r="C14" s="4">
        <f t="shared" si="0"/>
        <v>8000</v>
      </c>
      <c r="D14" s="4">
        <v>10000</v>
      </c>
      <c r="E14" s="22" t="s">
        <v>92</v>
      </c>
    </row>
    <row r="15" spans="1:5" x14ac:dyDescent="0.25">
      <c r="A15" s="6"/>
      <c r="B15" s="5" t="s">
        <v>12</v>
      </c>
      <c r="C15" s="4">
        <f t="shared" si="0"/>
        <v>9600</v>
      </c>
      <c r="D15" s="4">
        <v>12000</v>
      </c>
      <c r="E15" s="22" t="s">
        <v>92</v>
      </c>
    </row>
    <row r="16" spans="1:5" x14ac:dyDescent="0.25">
      <c r="A16" s="6"/>
      <c r="B16" s="5" t="s">
        <v>13</v>
      </c>
      <c r="C16" s="4">
        <f t="shared" si="0"/>
        <v>4000</v>
      </c>
      <c r="D16" s="4">
        <v>5000</v>
      </c>
      <c r="E16" s="22" t="s">
        <v>92</v>
      </c>
    </row>
    <row r="17" spans="1:5" x14ac:dyDescent="0.25">
      <c r="A17" s="6"/>
      <c r="B17" s="5" t="s">
        <v>14</v>
      </c>
      <c r="C17" s="4">
        <f t="shared" si="0"/>
        <v>24000</v>
      </c>
      <c r="D17" s="4">
        <v>30000</v>
      </c>
      <c r="E17" s="22" t="s">
        <v>92</v>
      </c>
    </row>
    <row r="18" spans="1:5" x14ac:dyDescent="0.25">
      <c r="A18" s="6">
        <v>322190</v>
      </c>
      <c r="B18" s="5" t="s">
        <v>127</v>
      </c>
      <c r="C18" s="4">
        <f t="shared" si="0"/>
        <v>8000</v>
      </c>
      <c r="D18" s="4">
        <v>10000</v>
      </c>
      <c r="E18" s="22" t="s">
        <v>92</v>
      </c>
    </row>
    <row r="19" spans="1:5" ht="23.25" x14ac:dyDescent="0.25">
      <c r="A19" s="6">
        <v>322191</v>
      </c>
      <c r="B19" s="5" t="s">
        <v>15</v>
      </c>
      <c r="C19" s="4">
        <f t="shared" si="0"/>
        <v>8000</v>
      </c>
      <c r="D19" s="4">
        <v>10000</v>
      </c>
      <c r="E19" s="27" t="s">
        <v>102</v>
      </c>
    </row>
    <row r="20" spans="1:5" x14ac:dyDescent="0.25">
      <c r="A20" s="2"/>
      <c r="B20" s="8" t="s">
        <v>68</v>
      </c>
      <c r="C20" s="16">
        <f t="shared" si="0"/>
        <v>120800</v>
      </c>
      <c r="D20" s="16">
        <f>SUM(D6+D7+D8+D9+D10+D18+D19)</f>
        <v>151000</v>
      </c>
      <c r="E20" s="22"/>
    </row>
    <row r="21" spans="1:5" x14ac:dyDescent="0.25">
      <c r="A21" s="6">
        <v>32231</v>
      </c>
      <c r="B21" s="5" t="s">
        <v>16</v>
      </c>
      <c r="C21" s="4">
        <f t="shared" si="0"/>
        <v>0</v>
      </c>
      <c r="D21" s="4">
        <v>0</v>
      </c>
      <c r="E21" s="22" t="s">
        <v>92</v>
      </c>
    </row>
    <row r="22" spans="1:5" x14ac:dyDescent="0.25">
      <c r="A22" s="6">
        <v>32233</v>
      </c>
      <c r="B22" s="5" t="s">
        <v>17</v>
      </c>
      <c r="C22" s="4">
        <f t="shared" si="0"/>
        <v>800</v>
      </c>
      <c r="D22" s="4">
        <v>1000</v>
      </c>
      <c r="E22" s="22" t="s">
        <v>92</v>
      </c>
    </row>
    <row r="23" spans="1:5" x14ac:dyDescent="0.25">
      <c r="A23" s="6">
        <v>32234</v>
      </c>
      <c r="B23" s="5" t="s">
        <v>18</v>
      </c>
      <c r="C23" s="4">
        <f t="shared" si="0"/>
        <v>1600</v>
      </c>
      <c r="D23" s="4">
        <v>2000</v>
      </c>
      <c r="E23" s="22" t="s">
        <v>92</v>
      </c>
    </row>
    <row r="24" spans="1:5" x14ac:dyDescent="0.25">
      <c r="A24" s="6">
        <v>32239</v>
      </c>
      <c r="B24" s="5" t="s">
        <v>19</v>
      </c>
      <c r="C24" s="4">
        <f>D24/1.25</f>
        <v>0</v>
      </c>
      <c r="D24" s="4">
        <v>0</v>
      </c>
      <c r="E24" s="22" t="s">
        <v>92</v>
      </c>
    </row>
    <row r="25" spans="1:5" x14ac:dyDescent="0.25">
      <c r="A25" s="6"/>
      <c r="B25" s="8" t="s">
        <v>69</v>
      </c>
      <c r="C25" s="16">
        <f t="shared" si="0"/>
        <v>2400</v>
      </c>
      <c r="D25" s="16">
        <f>SUM(D21+D22+D23+D24)</f>
        <v>3000</v>
      </c>
      <c r="E25" s="22"/>
    </row>
    <row r="26" spans="1:5" x14ac:dyDescent="0.25">
      <c r="A26" s="6">
        <v>32241</v>
      </c>
      <c r="B26" s="5" t="s">
        <v>20</v>
      </c>
      <c r="C26" s="4">
        <f t="shared" si="0"/>
        <v>24000</v>
      </c>
      <c r="D26" s="4">
        <v>30000</v>
      </c>
      <c r="E26" s="22" t="s">
        <v>92</v>
      </c>
    </row>
    <row r="27" spans="1:5" x14ac:dyDescent="0.25">
      <c r="A27" s="6">
        <v>32242</v>
      </c>
      <c r="B27" s="5" t="s">
        <v>21</v>
      </c>
      <c r="C27" s="4">
        <f t="shared" si="0"/>
        <v>20000</v>
      </c>
      <c r="D27" s="4">
        <v>25000</v>
      </c>
      <c r="E27" s="22" t="s">
        <v>92</v>
      </c>
    </row>
    <row r="28" spans="1:5" x14ac:dyDescent="0.25">
      <c r="A28" s="2"/>
      <c r="B28" s="8" t="s">
        <v>70</v>
      </c>
      <c r="C28" s="16">
        <f t="shared" si="0"/>
        <v>44000</v>
      </c>
      <c r="D28" s="16">
        <f>SUM(D26+D27)</f>
        <v>55000</v>
      </c>
      <c r="E28" s="22"/>
    </row>
    <row r="29" spans="1:5" x14ac:dyDescent="0.25">
      <c r="A29" s="6">
        <v>32251</v>
      </c>
      <c r="B29" s="5" t="s">
        <v>22</v>
      </c>
      <c r="C29" s="4">
        <f t="shared" si="0"/>
        <v>4000</v>
      </c>
      <c r="D29" s="4">
        <v>5000</v>
      </c>
      <c r="E29" s="22" t="s">
        <v>92</v>
      </c>
    </row>
    <row r="30" spans="1:5" s="1" customFormat="1" x14ac:dyDescent="0.25">
      <c r="A30" s="6"/>
      <c r="B30" s="8" t="s">
        <v>71</v>
      </c>
      <c r="C30" s="16">
        <f t="shared" si="0"/>
        <v>4000</v>
      </c>
      <c r="D30" s="16">
        <f>SUM(D29)</f>
        <v>5000</v>
      </c>
      <c r="E30" s="22"/>
    </row>
    <row r="31" spans="1:5" x14ac:dyDescent="0.25">
      <c r="A31" s="6">
        <v>32271</v>
      </c>
      <c r="B31" s="5" t="s">
        <v>23</v>
      </c>
      <c r="C31" s="4">
        <f t="shared" si="0"/>
        <v>800</v>
      </c>
      <c r="D31" s="4">
        <v>1000</v>
      </c>
      <c r="E31" s="22" t="s">
        <v>92</v>
      </c>
    </row>
    <row r="32" spans="1:5" s="1" customFormat="1" x14ac:dyDescent="0.25">
      <c r="A32" s="6"/>
      <c r="B32" s="8" t="s">
        <v>72</v>
      </c>
      <c r="C32" s="16">
        <f t="shared" si="0"/>
        <v>800</v>
      </c>
      <c r="D32" s="16">
        <f>SUM(D31)</f>
        <v>1000</v>
      </c>
      <c r="E32" s="22"/>
    </row>
    <row r="33" spans="1:5" s="1" customFormat="1" x14ac:dyDescent="0.25">
      <c r="A33" s="6"/>
      <c r="B33" s="8"/>
      <c r="C33" s="4"/>
      <c r="D33" s="16"/>
      <c r="E33" s="22"/>
    </row>
    <row r="34" spans="1:5" x14ac:dyDescent="0.25">
      <c r="A34" s="30">
        <v>323</v>
      </c>
      <c r="B34" s="3" t="s">
        <v>107</v>
      </c>
      <c r="C34" s="16">
        <f>D34/1.25</f>
        <v>104000</v>
      </c>
      <c r="D34" s="16">
        <f>SUM(D40+D42+D44+D50+D52+D55+D57+D59)</f>
        <v>130000</v>
      </c>
      <c r="E34" s="22"/>
    </row>
    <row r="35" spans="1:5" x14ac:dyDescent="0.25">
      <c r="A35" s="31">
        <v>32311</v>
      </c>
      <c r="B35" s="2" t="s">
        <v>24</v>
      </c>
      <c r="C35" s="18">
        <f t="shared" ref="C35:C86" si="1">D35/1.25</f>
        <v>8000</v>
      </c>
      <c r="D35" s="4">
        <v>10000</v>
      </c>
      <c r="E35" s="22" t="s">
        <v>92</v>
      </c>
    </row>
    <row r="36" spans="1:5" x14ac:dyDescent="0.25">
      <c r="A36" s="32">
        <v>323110</v>
      </c>
      <c r="B36" s="2" t="s">
        <v>25</v>
      </c>
      <c r="C36" s="18">
        <f t="shared" si="1"/>
        <v>4000</v>
      </c>
      <c r="D36" s="4">
        <v>5000</v>
      </c>
      <c r="E36" s="22" t="s">
        <v>92</v>
      </c>
    </row>
    <row r="37" spans="1:5" x14ac:dyDescent="0.25">
      <c r="A37" s="32">
        <v>323113</v>
      </c>
      <c r="B37" s="2" t="s">
        <v>26</v>
      </c>
      <c r="C37" s="18">
        <f t="shared" si="1"/>
        <v>0</v>
      </c>
      <c r="D37" s="4">
        <v>0</v>
      </c>
      <c r="E37" s="22" t="s">
        <v>92</v>
      </c>
    </row>
    <row r="38" spans="1:5" x14ac:dyDescent="0.25">
      <c r="A38" s="32">
        <v>32312</v>
      </c>
      <c r="B38" s="2" t="s">
        <v>27</v>
      </c>
      <c r="C38" s="18">
        <f t="shared" si="1"/>
        <v>0</v>
      </c>
      <c r="D38" s="4">
        <v>0</v>
      </c>
      <c r="E38" s="22" t="s">
        <v>92</v>
      </c>
    </row>
    <row r="39" spans="1:5" x14ac:dyDescent="0.25">
      <c r="A39" s="32">
        <v>32313</v>
      </c>
      <c r="B39" s="2" t="s">
        <v>28</v>
      </c>
      <c r="C39" s="18">
        <f t="shared" si="1"/>
        <v>2400</v>
      </c>
      <c r="D39" s="4">
        <v>3000</v>
      </c>
      <c r="E39" s="22" t="s">
        <v>92</v>
      </c>
    </row>
    <row r="40" spans="1:5" x14ac:dyDescent="0.25">
      <c r="A40" s="32"/>
      <c r="B40" s="3" t="s">
        <v>73</v>
      </c>
      <c r="C40" s="16">
        <f t="shared" si="1"/>
        <v>14400</v>
      </c>
      <c r="D40" s="16">
        <f>SUM(D35+D36+D37+D38+D39)</f>
        <v>18000</v>
      </c>
      <c r="E40" s="22"/>
    </row>
    <row r="41" spans="1:5" x14ac:dyDescent="0.25">
      <c r="A41" s="6">
        <v>32322</v>
      </c>
      <c r="B41" s="5" t="s">
        <v>29</v>
      </c>
      <c r="C41" s="18">
        <f t="shared" si="1"/>
        <v>8000</v>
      </c>
      <c r="D41" s="4">
        <v>10000</v>
      </c>
      <c r="E41" s="22" t="s">
        <v>92</v>
      </c>
    </row>
    <row r="42" spans="1:5" s="1" customFormat="1" x14ac:dyDescent="0.25">
      <c r="A42" s="6"/>
      <c r="B42" s="8" t="s">
        <v>74</v>
      </c>
      <c r="C42" s="16">
        <f t="shared" si="1"/>
        <v>8000</v>
      </c>
      <c r="D42" s="16">
        <f>SUM(D41)</f>
        <v>10000</v>
      </c>
      <c r="E42" s="22"/>
    </row>
    <row r="43" spans="1:5" x14ac:dyDescent="0.25">
      <c r="A43" s="6">
        <v>32339</v>
      </c>
      <c r="B43" s="14" t="s">
        <v>30</v>
      </c>
      <c r="C43" s="18">
        <f t="shared" si="1"/>
        <v>1600</v>
      </c>
      <c r="D43" s="4">
        <v>2000</v>
      </c>
      <c r="E43" s="22" t="s">
        <v>92</v>
      </c>
    </row>
    <row r="44" spans="1:5" s="1" customFormat="1" x14ac:dyDescent="0.25">
      <c r="A44" s="5"/>
      <c r="B44" s="8" t="s">
        <v>75</v>
      </c>
      <c r="C44" s="16">
        <f t="shared" si="1"/>
        <v>1600</v>
      </c>
      <c r="D44" s="16">
        <f>SUM(D43)</f>
        <v>2000</v>
      </c>
      <c r="E44" s="22"/>
    </row>
    <row r="45" spans="1:5" x14ac:dyDescent="0.25">
      <c r="A45" s="6">
        <v>32341</v>
      </c>
      <c r="B45" s="14" t="s">
        <v>31</v>
      </c>
      <c r="C45" s="18">
        <f t="shared" si="1"/>
        <v>20000</v>
      </c>
      <c r="D45" s="4">
        <v>25000</v>
      </c>
      <c r="E45" s="22" t="s">
        <v>92</v>
      </c>
    </row>
    <row r="46" spans="1:5" x14ac:dyDescent="0.25">
      <c r="A46" s="6">
        <v>323410</v>
      </c>
      <c r="B46" s="14" t="s">
        <v>32</v>
      </c>
      <c r="C46" s="18">
        <f t="shared" si="1"/>
        <v>800</v>
      </c>
      <c r="D46" s="4">
        <v>1000</v>
      </c>
      <c r="E46" s="22" t="s">
        <v>92</v>
      </c>
    </row>
    <row r="47" spans="1:5" x14ac:dyDescent="0.25">
      <c r="A47" s="6">
        <v>32342</v>
      </c>
      <c r="B47" s="14" t="s">
        <v>33</v>
      </c>
      <c r="C47" s="18">
        <f t="shared" si="1"/>
        <v>8000</v>
      </c>
      <c r="D47" s="4">
        <v>10000</v>
      </c>
      <c r="E47" s="22" t="s">
        <v>92</v>
      </c>
    </row>
    <row r="48" spans="1:5" x14ac:dyDescent="0.25">
      <c r="A48" s="6">
        <v>32343</v>
      </c>
      <c r="B48" s="14" t="s">
        <v>34</v>
      </c>
      <c r="C48" s="18">
        <f t="shared" si="1"/>
        <v>800</v>
      </c>
      <c r="D48" s="15">
        <v>1000</v>
      </c>
      <c r="E48" s="22" t="s">
        <v>92</v>
      </c>
    </row>
    <row r="49" spans="1:5" x14ac:dyDescent="0.25">
      <c r="A49" s="6">
        <v>32349</v>
      </c>
      <c r="B49" s="14" t="s">
        <v>35</v>
      </c>
      <c r="C49" s="18">
        <f t="shared" si="1"/>
        <v>20000</v>
      </c>
      <c r="D49" s="4">
        <v>25000</v>
      </c>
      <c r="E49" s="22" t="s">
        <v>92</v>
      </c>
    </row>
    <row r="50" spans="1:5" x14ac:dyDescent="0.25">
      <c r="A50" s="33"/>
      <c r="B50" s="7" t="s">
        <v>76</v>
      </c>
      <c r="C50" s="16">
        <f t="shared" si="1"/>
        <v>49600</v>
      </c>
      <c r="D50" s="16">
        <f>SUM(D45+D46+D47+D48+D49)</f>
        <v>62000</v>
      </c>
      <c r="E50" s="22"/>
    </row>
    <row r="51" spans="1:5" x14ac:dyDescent="0.25">
      <c r="A51" s="32">
        <v>32361</v>
      </c>
      <c r="B51" s="14" t="s">
        <v>105</v>
      </c>
      <c r="C51" s="18">
        <f t="shared" si="1"/>
        <v>20000</v>
      </c>
      <c r="D51" s="4">
        <v>25000</v>
      </c>
      <c r="E51" s="22" t="s">
        <v>92</v>
      </c>
    </row>
    <row r="52" spans="1:5" s="1" customFormat="1" x14ac:dyDescent="0.25">
      <c r="A52" s="32"/>
      <c r="B52" s="8" t="s">
        <v>77</v>
      </c>
      <c r="C52" s="16">
        <f t="shared" si="1"/>
        <v>20000</v>
      </c>
      <c r="D52" s="16">
        <f>SUM(D51)</f>
        <v>25000</v>
      </c>
      <c r="E52" s="22"/>
    </row>
    <row r="53" spans="1:5" x14ac:dyDescent="0.25">
      <c r="A53" s="32">
        <v>32372</v>
      </c>
      <c r="B53" s="14" t="s">
        <v>36</v>
      </c>
      <c r="C53" s="18">
        <f t="shared" si="1"/>
        <v>800</v>
      </c>
      <c r="D53" s="4">
        <v>1000</v>
      </c>
      <c r="E53" s="22" t="s">
        <v>92</v>
      </c>
    </row>
    <row r="54" spans="1:5" x14ac:dyDescent="0.25">
      <c r="A54" s="32">
        <v>32373</v>
      </c>
      <c r="B54" s="14" t="s">
        <v>106</v>
      </c>
      <c r="C54" s="18">
        <f t="shared" si="1"/>
        <v>800</v>
      </c>
      <c r="D54" s="15">
        <v>1000</v>
      </c>
      <c r="E54" s="22" t="s">
        <v>92</v>
      </c>
    </row>
    <row r="55" spans="1:5" x14ac:dyDescent="0.25">
      <c r="A55" s="32"/>
      <c r="B55" s="3" t="s">
        <v>78</v>
      </c>
      <c r="C55" s="16">
        <f t="shared" si="1"/>
        <v>1600</v>
      </c>
      <c r="D55" s="16">
        <f>SUM(D53+D54)</f>
        <v>2000</v>
      </c>
      <c r="E55" s="22"/>
    </row>
    <row r="56" spans="1:5" x14ac:dyDescent="0.25">
      <c r="A56" s="32">
        <v>32389</v>
      </c>
      <c r="B56" s="13" t="s">
        <v>114</v>
      </c>
      <c r="C56" s="18">
        <f t="shared" si="1"/>
        <v>8000</v>
      </c>
      <c r="D56" s="4">
        <v>10000</v>
      </c>
      <c r="E56" s="22" t="s">
        <v>122</v>
      </c>
    </row>
    <row r="57" spans="1:5" s="1" customFormat="1" x14ac:dyDescent="0.25">
      <c r="A57" s="32"/>
      <c r="B57" s="3" t="s">
        <v>79</v>
      </c>
      <c r="C57" s="16">
        <f>SUM(D57/1.25)</f>
        <v>8000</v>
      </c>
      <c r="D57" s="16">
        <f>SUM(D56)</f>
        <v>10000</v>
      </c>
      <c r="E57" s="22"/>
    </row>
    <row r="58" spans="1:5" x14ac:dyDescent="0.25">
      <c r="A58" s="32">
        <v>32391</v>
      </c>
      <c r="B58" s="13" t="s">
        <v>37</v>
      </c>
      <c r="C58" s="18">
        <f t="shared" si="1"/>
        <v>800</v>
      </c>
      <c r="D58" s="4">
        <v>1000</v>
      </c>
      <c r="E58" s="22" t="s">
        <v>92</v>
      </c>
    </row>
    <row r="59" spans="1:5" s="1" customFormat="1" x14ac:dyDescent="0.25">
      <c r="A59" s="2"/>
      <c r="B59" s="3" t="s">
        <v>80</v>
      </c>
      <c r="C59" s="16">
        <f>SUM(D59/1.25)</f>
        <v>800</v>
      </c>
      <c r="D59" s="16">
        <f>SUM(D58)</f>
        <v>1000</v>
      </c>
      <c r="E59" s="22"/>
    </row>
    <row r="60" spans="1:5" s="1" customFormat="1" x14ac:dyDescent="0.25">
      <c r="A60" s="2"/>
      <c r="B60" s="3"/>
      <c r="C60" s="16"/>
      <c r="D60" s="16"/>
      <c r="E60" s="22"/>
    </row>
    <row r="61" spans="1:5" s="1" customFormat="1" x14ac:dyDescent="0.25">
      <c r="A61" s="9">
        <v>324</v>
      </c>
      <c r="B61" s="28" t="s">
        <v>108</v>
      </c>
      <c r="C61" s="16">
        <f t="shared" si="1"/>
        <v>56000</v>
      </c>
      <c r="D61" s="19">
        <f>SUM(D62)</f>
        <v>70000</v>
      </c>
      <c r="E61" s="22"/>
    </row>
    <row r="62" spans="1:5" x14ac:dyDescent="0.25">
      <c r="A62" s="32">
        <v>32412</v>
      </c>
      <c r="B62" s="2" t="s">
        <v>115</v>
      </c>
      <c r="C62" s="18">
        <f t="shared" si="1"/>
        <v>56000</v>
      </c>
      <c r="D62" s="15">
        <v>70000</v>
      </c>
      <c r="E62" s="27" t="s">
        <v>123</v>
      </c>
    </row>
    <row r="63" spans="1:5" s="1" customFormat="1" x14ac:dyDescent="0.25">
      <c r="A63" s="32"/>
      <c r="B63" s="2"/>
      <c r="C63" s="16"/>
      <c r="D63" s="15"/>
      <c r="E63" s="22"/>
    </row>
    <row r="64" spans="1:5" x14ac:dyDescent="0.25">
      <c r="A64" s="30">
        <v>329</v>
      </c>
      <c r="B64" s="3" t="s">
        <v>38</v>
      </c>
      <c r="C64" s="16">
        <f t="shared" si="1"/>
        <v>28000</v>
      </c>
      <c r="D64" s="16">
        <f>SUM(D68+D70+D73+D75+D78)</f>
        <v>35000</v>
      </c>
      <c r="E64" s="22"/>
    </row>
    <row r="65" spans="1:9" x14ac:dyDescent="0.25">
      <c r="A65" s="32">
        <v>32921</v>
      </c>
      <c r="B65" s="2" t="s">
        <v>39</v>
      </c>
      <c r="C65" s="18">
        <f t="shared" si="1"/>
        <v>2400</v>
      </c>
      <c r="D65" s="4">
        <v>3000</v>
      </c>
      <c r="E65" s="22" t="s">
        <v>92</v>
      </c>
    </row>
    <row r="66" spans="1:9" x14ac:dyDescent="0.25">
      <c r="A66" s="6">
        <v>32922</v>
      </c>
      <c r="B66" s="2" t="s">
        <v>40</v>
      </c>
      <c r="C66" s="18">
        <f t="shared" si="1"/>
        <v>16000</v>
      </c>
      <c r="D66" s="4">
        <v>20000</v>
      </c>
      <c r="E66" s="22" t="s">
        <v>92</v>
      </c>
    </row>
    <row r="67" spans="1:9" x14ac:dyDescent="0.25">
      <c r="A67" s="6">
        <v>32923</v>
      </c>
      <c r="B67" s="2" t="s">
        <v>41</v>
      </c>
      <c r="C67" s="18">
        <f t="shared" si="1"/>
        <v>0</v>
      </c>
      <c r="D67" s="15">
        <v>0</v>
      </c>
      <c r="E67" s="22" t="s">
        <v>92</v>
      </c>
    </row>
    <row r="68" spans="1:9" x14ac:dyDescent="0.25">
      <c r="A68" s="6"/>
      <c r="B68" s="3" t="s">
        <v>81</v>
      </c>
      <c r="C68" s="16">
        <f t="shared" si="1"/>
        <v>18400</v>
      </c>
      <c r="D68" s="16">
        <f>SUM(D65+D66+D67)</f>
        <v>23000</v>
      </c>
      <c r="E68" s="22"/>
    </row>
    <row r="69" spans="1:9" x14ac:dyDescent="0.25">
      <c r="A69" s="6">
        <v>32931</v>
      </c>
      <c r="B69" s="2" t="s">
        <v>42</v>
      </c>
      <c r="C69" s="18">
        <f t="shared" si="1"/>
        <v>1600</v>
      </c>
      <c r="D69" s="4">
        <v>2000</v>
      </c>
      <c r="E69" s="22" t="s">
        <v>93</v>
      </c>
    </row>
    <row r="70" spans="1:9" s="1" customFormat="1" x14ac:dyDescent="0.25">
      <c r="A70" s="6"/>
      <c r="B70" s="3" t="s">
        <v>82</v>
      </c>
      <c r="C70" s="16">
        <f t="shared" si="1"/>
        <v>1600</v>
      </c>
      <c r="D70" s="16">
        <f>SUM(D69)</f>
        <v>2000</v>
      </c>
      <c r="E70" s="22"/>
    </row>
    <row r="71" spans="1:9" x14ac:dyDescent="0.25">
      <c r="A71" s="6">
        <v>32941</v>
      </c>
      <c r="B71" s="2" t="s">
        <v>43</v>
      </c>
      <c r="C71" s="18">
        <f t="shared" si="1"/>
        <v>1040</v>
      </c>
      <c r="D71" s="4">
        <v>1300</v>
      </c>
      <c r="E71" s="22" t="s">
        <v>92</v>
      </c>
    </row>
    <row r="72" spans="1:9" x14ac:dyDescent="0.25">
      <c r="A72" s="6">
        <v>32942</v>
      </c>
      <c r="B72" s="2" t="s">
        <v>44</v>
      </c>
      <c r="C72" s="18">
        <f t="shared" si="1"/>
        <v>1760</v>
      </c>
      <c r="D72" s="4">
        <v>2200</v>
      </c>
      <c r="E72" s="22" t="s">
        <v>92</v>
      </c>
    </row>
    <row r="73" spans="1:9" x14ac:dyDescent="0.25">
      <c r="A73" s="32"/>
      <c r="B73" s="8" t="s">
        <v>83</v>
      </c>
      <c r="C73" s="16">
        <f t="shared" si="1"/>
        <v>2800</v>
      </c>
      <c r="D73" s="16">
        <f>SUM(D71+D72)</f>
        <v>3500</v>
      </c>
      <c r="E73" s="22"/>
    </row>
    <row r="74" spans="1:9" x14ac:dyDescent="0.25">
      <c r="A74" s="32">
        <v>32954</v>
      </c>
      <c r="B74" s="5" t="s">
        <v>45</v>
      </c>
      <c r="C74" s="18">
        <f t="shared" si="1"/>
        <v>400</v>
      </c>
      <c r="D74" s="15">
        <v>500</v>
      </c>
      <c r="E74" s="22" t="s">
        <v>92</v>
      </c>
    </row>
    <row r="75" spans="1:9" s="1" customFormat="1" x14ac:dyDescent="0.25">
      <c r="A75" s="32"/>
      <c r="B75" s="8" t="s">
        <v>84</v>
      </c>
      <c r="C75" s="16">
        <f>SUM(D75/1.25)</f>
        <v>400</v>
      </c>
      <c r="D75" s="19">
        <f>SUM(D74)</f>
        <v>500</v>
      </c>
      <c r="E75" s="22"/>
    </row>
    <row r="76" spans="1:9" x14ac:dyDescent="0.25">
      <c r="A76" s="32">
        <v>32991</v>
      </c>
      <c r="B76" s="5" t="s">
        <v>46</v>
      </c>
      <c r="C76" s="18">
        <f t="shared" si="1"/>
        <v>800</v>
      </c>
      <c r="D76" s="4">
        <v>1000</v>
      </c>
      <c r="E76" s="22" t="s">
        <v>92</v>
      </c>
    </row>
    <row r="77" spans="1:9" x14ac:dyDescent="0.25">
      <c r="A77" s="32">
        <v>32999</v>
      </c>
      <c r="B77" s="5" t="s">
        <v>47</v>
      </c>
      <c r="C77" s="18">
        <f t="shared" si="1"/>
        <v>4000</v>
      </c>
      <c r="D77" s="4">
        <v>5000</v>
      </c>
      <c r="E77" s="22" t="s">
        <v>92</v>
      </c>
    </row>
    <row r="78" spans="1:9" x14ac:dyDescent="0.25">
      <c r="A78" s="32"/>
      <c r="B78" s="3" t="s">
        <v>85</v>
      </c>
      <c r="C78" s="16">
        <f t="shared" si="1"/>
        <v>4800</v>
      </c>
      <c r="D78" s="16">
        <f>SUM(D76+D77)</f>
        <v>6000</v>
      </c>
      <c r="E78" s="22"/>
    </row>
    <row r="79" spans="1:9" s="1" customFormat="1" x14ac:dyDescent="0.25">
      <c r="A79" s="2"/>
      <c r="B79" s="3"/>
      <c r="C79" s="16"/>
      <c r="D79" s="16"/>
      <c r="E79" s="22"/>
    </row>
    <row r="80" spans="1:9" x14ac:dyDescent="0.25">
      <c r="A80" s="30">
        <v>32</v>
      </c>
      <c r="B80" s="3" t="s">
        <v>109</v>
      </c>
      <c r="C80" s="16">
        <f>SUM(D80/1.25)</f>
        <v>360000</v>
      </c>
      <c r="D80" s="16">
        <f>SUM(D5+D34+D61+D64)</f>
        <v>450000</v>
      </c>
      <c r="E80" s="22"/>
      <c r="I80" s="17"/>
    </row>
    <row r="81" spans="1:9" s="1" customFormat="1" x14ac:dyDescent="0.25">
      <c r="A81" s="30"/>
      <c r="B81" s="3"/>
      <c r="C81" s="16"/>
      <c r="D81" s="4"/>
      <c r="E81" s="22"/>
      <c r="I81" s="17"/>
    </row>
    <row r="82" spans="1:9" x14ac:dyDescent="0.25">
      <c r="A82" s="9">
        <v>343</v>
      </c>
      <c r="B82" s="8" t="s">
        <v>48</v>
      </c>
      <c r="C82" s="16">
        <f t="shared" si="1"/>
        <v>4000</v>
      </c>
      <c r="D82" s="16">
        <f>SUM(D85)</f>
        <v>5000</v>
      </c>
      <c r="E82" s="22"/>
    </row>
    <row r="83" spans="1:9" x14ac:dyDescent="0.25">
      <c r="A83" s="6">
        <v>34311</v>
      </c>
      <c r="B83" s="5" t="s">
        <v>49</v>
      </c>
      <c r="C83" s="18">
        <f t="shared" si="1"/>
        <v>3520</v>
      </c>
      <c r="D83" s="4">
        <v>4400</v>
      </c>
      <c r="E83" s="22" t="s">
        <v>92</v>
      </c>
    </row>
    <row r="84" spans="1:9" x14ac:dyDescent="0.25">
      <c r="A84" s="6">
        <v>34312</v>
      </c>
      <c r="B84" s="5" t="s">
        <v>50</v>
      </c>
      <c r="C84" s="18">
        <f t="shared" si="1"/>
        <v>480</v>
      </c>
      <c r="D84" s="4">
        <v>600</v>
      </c>
      <c r="E84" s="22" t="s">
        <v>92</v>
      </c>
    </row>
    <row r="85" spans="1:9" s="1" customFormat="1" x14ac:dyDescent="0.25">
      <c r="A85" s="6"/>
      <c r="B85" s="8" t="s">
        <v>99</v>
      </c>
      <c r="C85" s="16">
        <f>SUM(D85/1.25)</f>
        <v>4000</v>
      </c>
      <c r="D85" s="16">
        <f>SUM(D83+D84)</f>
        <v>5000</v>
      </c>
      <c r="E85" s="22" t="s">
        <v>92</v>
      </c>
    </row>
    <row r="86" spans="1:9" x14ac:dyDescent="0.25">
      <c r="A86" s="30">
        <v>34</v>
      </c>
      <c r="B86" s="8" t="s">
        <v>110</v>
      </c>
      <c r="C86" s="16">
        <f t="shared" si="1"/>
        <v>4000</v>
      </c>
      <c r="D86" s="20">
        <f>SUM(D82)</f>
        <v>5000</v>
      </c>
      <c r="E86" s="22"/>
    </row>
    <row r="87" spans="1:9" s="1" customFormat="1" x14ac:dyDescent="0.25">
      <c r="A87" s="30">
        <v>36</v>
      </c>
      <c r="B87" s="8" t="s">
        <v>124</v>
      </c>
      <c r="C87" s="16">
        <f>D87/1.25</f>
        <v>24000</v>
      </c>
      <c r="D87" s="16">
        <v>30000</v>
      </c>
      <c r="E87" s="22" t="s">
        <v>125</v>
      </c>
    </row>
    <row r="88" spans="1:9" x14ac:dyDescent="0.25">
      <c r="A88" s="30">
        <v>372</v>
      </c>
      <c r="B88" s="3" t="s">
        <v>51</v>
      </c>
      <c r="C88" s="16">
        <f>D88/1.25</f>
        <v>144000</v>
      </c>
      <c r="D88" s="16">
        <f>SUM(D89+D98+D99+D100+D106)</f>
        <v>180000</v>
      </c>
      <c r="E88" s="22"/>
    </row>
    <row r="89" spans="1:9" x14ac:dyDescent="0.25">
      <c r="A89" s="32">
        <v>372247</v>
      </c>
      <c r="B89" s="2" t="s">
        <v>126</v>
      </c>
      <c r="C89" s="16">
        <f t="shared" ref="C89:C122" si="2">D89/1.25</f>
        <v>84000</v>
      </c>
      <c r="D89" s="16">
        <f>SUM(D90+D91+D92+D93+D94+D95+D96+D97)</f>
        <v>105000</v>
      </c>
      <c r="E89" s="22"/>
    </row>
    <row r="90" spans="1:9" ht="23.25" x14ac:dyDescent="0.25">
      <c r="A90" s="2"/>
      <c r="B90" s="2" t="s">
        <v>86</v>
      </c>
      <c r="C90" s="4">
        <f t="shared" si="2"/>
        <v>20000</v>
      </c>
      <c r="D90" s="4">
        <v>25000</v>
      </c>
      <c r="E90" s="27" t="s">
        <v>96</v>
      </c>
    </row>
    <row r="91" spans="1:9" ht="23.25" x14ac:dyDescent="0.25">
      <c r="A91" s="2"/>
      <c r="B91" s="2" t="s">
        <v>87</v>
      </c>
      <c r="C91" s="4">
        <f t="shared" si="2"/>
        <v>16000</v>
      </c>
      <c r="D91" s="4">
        <v>20000</v>
      </c>
      <c r="E91" s="27" t="s">
        <v>96</v>
      </c>
    </row>
    <row r="92" spans="1:9" ht="23.25" x14ac:dyDescent="0.25">
      <c r="A92" s="2"/>
      <c r="B92" s="2" t="s">
        <v>88</v>
      </c>
      <c r="C92" s="4">
        <f t="shared" si="2"/>
        <v>16000</v>
      </c>
      <c r="D92" s="4">
        <v>20000</v>
      </c>
      <c r="E92" s="27" t="s">
        <v>96</v>
      </c>
    </row>
    <row r="93" spans="1:9" ht="23.25" x14ac:dyDescent="0.25">
      <c r="A93" s="2"/>
      <c r="B93" s="2" t="s">
        <v>52</v>
      </c>
      <c r="C93" s="4">
        <f t="shared" si="2"/>
        <v>1600</v>
      </c>
      <c r="D93" s="4">
        <v>2000</v>
      </c>
      <c r="E93" s="27" t="s">
        <v>96</v>
      </c>
    </row>
    <row r="94" spans="1:9" ht="23.25" x14ac:dyDescent="0.25">
      <c r="A94" s="2"/>
      <c r="B94" s="2" t="s">
        <v>89</v>
      </c>
      <c r="C94" s="4">
        <f t="shared" si="2"/>
        <v>8000</v>
      </c>
      <c r="D94" s="4">
        <v>10000</v>
      </c>
      <c r="E94" s="27" t="s">
        <v>96</v>
      </c>
    </row>
    <row r="95" spans="1:9" ht="23.25" x14ac:dyDescent="0.25">
      <c r="A95" s="2"/>
      <c r="B95" s="2" t="s">
        <v>90</v>
      </c>
      <c r="C95" s="4">
        <f t="shared" si="2"/>
        <v>12000</v>
      </c>
      <c r="D95" s="4">
        <v>15000</v>
      </c>
      <c r="E95" s="27" t="s">
        <v>96</v>
      </c>
    </row>
    <row r="96" spans="1:9" ht="23.25" x14ac:dyDescent="0.25">
      <c r="A96" s="2"/>
      <c r="B96" s="2" t="s">
        <v>53</v>
      </c>
      <c r="C96" s="4">
        <f t="shared" si="2"/>
        <v>1600</v>
      </c>
      <c r="D96" s="4">
        <v>2000</v>
      </c>
      <c r="E96" s="27" t="s">
        <v>96</v>
      </c>
    </row>
    <row r="97" spans="1:5" ht="23.25" x14ac:dyDescent="0.25">
      <c r="A97" s="32"/>
      <c r="B97" s="2" t="s">
        <v>91</v>
      </c>
      <c r="C97" s="4">
        <f t="shared" si="2"/>
        <v>8800</v>
      </c>
      <c r="D97" s="4">
        <v>11000</v>
      </c>
      <c r="E97" s="27" t="s">
        <v>96</v>
      </c>
    </row>
    <row r="98" spans="1:5" x14ac:dyDescent="0.25">
      <c r="A98" s="32">
        <v>3722471</v>
      </c>
      <c r="B98" s="2" t="s">
        <v>67</v>
      </c>
      <c r="C98" s="16">
        <f t="shared" si="2"/>
        <v>8000</v>
      </c>
      <c r="D98" s="16">
        <v>10000</v>
      </c>
      <c r="E98" s="22" t="s">
        <v>94</v>
      </c>
    </row>
    <row r="99" spans="1:5" x14ac:dyDescent="0.25">
      <c r="A99" s="32">
        <v>372249</v>
      </c>
      <c r="B99" s="2" t="s">
        <v>55</v>
      </c>
      <c r="C99" s="16">
        <f t="shared" si="2"/>
        <v>8000</v>
      </c>
      <c r="D99" s="16">
        <v>10000</v>
      </c>
      <c r="E99" s="22" t="s">
        <v>94</v>
      </c>
    </row>
    <row r="100" spans="1:5" x14ac:dyDescent="0.25">
      <c r="A100" s="32">
        <v>372290</v>
      </c>
      <c r="B100" s="2" t="s">
        <v>66</v>
      </c>
      <c r="C100" s="16">
        <f t="shared" si="2"/>
        <v>40000</v>
      </c>
      <c r="D100" s="16">
        <f>SUM(D101+D102+D103+D104+D105)</f>
        <v>50000</v>
      </c>
      <c r="E100" s="22"/>
    </row>
    <row r="101" spans="1:5" ht="23.25" x14ac:dyDescent="0.25">
      <c r="A101" s="32"/>
      <c r="B101" s="2" t="s">
        <v>56</v>
      </c>
      <c r="C101" s="4">
        <f t="shared" si="2"/>
        <v>16000</v>
      </c>
      <c r="D101" s="4">
        <v>20000</v>
      </c>
      <c r="E101" s="27" t="s">
        <v>95</v>
      </c>
    </row>
    <row r="102" spans="1:5" ht="23.25" x14ac:dyDescent="0.25">
      <c r="A102" s="32"/>
      <c r="B102" s="2" t="s">
        <v>57</v>
      </c>
      <c r="C102" s="4">
        <f t="shared" si="2"/>
        <v>8000</v>
      </c>
      <c r="D102" s="4">
        <v>10000</v>
      </c>
      <c r="E102" s="27" t="s">
        <v>95</v>
      </c>
    </row>
    <row r="103" spans="1:5" ht="23.25" x14ac:dyDescent="0.25">
      <c r="A103" s="32"/>
      <c r="B103" s="2" t="s">
        <v>58</v>
      </c>
      <c r="C103" s="4">
        <f t="shared" si="2"/>
        <v>4000</v>
      </c>
      <c r="D103" s="4">
        <v>5000</v>
      </c>
      <c r="E103" s="27" t="s">
        <v>95</v>
      </c>
    </row>
    <row r="104" spans="1:5" ht="23.25" x14ac:dyDescent="0.25">
      <c r="A104" s="32"/>
      <c r="B104" s="2" t="s">
        <v>59</v>
      </c>
      <c r="C104" s="4">
        <f t="shared" si="2"/>
        <v>2400</v>
      </c>
      <c r="D104" s="4">
        <v>3000</v>
      </c>
      <c r="E104" s="27" t="s">
        <v>95</v>
      </c>
    </row>
    <row r="105" spans="1:5" ht="23.25" x14ac:dyDescent="0.25">
      <c r="A105" s="32"/>
      <c r="B105" s="2" t="s">
        <v>54</v>
      </c>
      <c r="C105" s="4">
        <f t="shared" si="2"/>
        <v>9600</v>
      </c>
      <c r="D105" s="4">
        <v>12000</v>
      </c>
      <c r="E105" s="27" t="s">
        <v>95</v>
      </c>
    </row>
    <row r="106" spans="1:5" ht="23.25" customHeight="1" x14ac:dyDescent="0.25">
      <c r="A106" s="32">
        <v>372291</v>
      </c>
      <c r="B106" s="2" t="s">
        <v>60</v>
      </c>
      <c r="C106" s="16">
        <f t="shared" si="2"/>
        <v>4000</v>
      </c>
      <c r="D106" s="16">
        <v>5000</v>
      </c>
      <c r="E106" s="27" t="s">
        <v>98</v>
      </c>
    </row>
    <row r="107" spans="1:5" s="1" customFormat="1" x14ac:dyDescent="0.25">
      <c r="A107" s="32"/>
      <c r="B107" s="2"/>
      <c r="C107" s="16"/>
      <c r="D107" s="16"/>
      <c r="E107" s="22"/>
    </row>
    <row r="108" spans="1:5" x14ac:dyDescent="0.25">
      <c r="A108" s="9">
        <v>37</v>
      </c>
      <c r="B108" s="8" t="s">
        <v>111</v>
      </c>
      <c r="C108" s="16">
        <f t="shared" si="2"/>
        <v>144000</v>
      </c>
      <c r="D108" s="16">
        <f>SUM(D88)</f>
        <v>180000</v>
      </c>
      <c r="E108" s="22"/>
    </row>
    <row r="109" spans="1:5" x14ac:dyDescent="0.25">
      <c r="A109" s="32"/>
      <c r="B109" s="8"/>
      <c r="C109" s="4"/>
      <c r="D109" s="15"/>
      <c r="E109" s="22"/>
    </row>
    <row r="110" spans="1:5" x14ac:dyDescent="0.25">
      <c r="A110" s="32"/>
      <c r="B110" s="25" t="s">
        <v>61</v>
      </c>
      <c r="C110" s="24">
        <f>D110/1.25</f>
        <v>532000</v>
      </c>
      <c r="D110" s="24">
        <f>SUM(D80+D86+D87+D108)</f>
        <v>665000</v>
      </c>
      <c r="E110" s="22"/>
    </row>
    <row r="111" spans="1:5" s="1" customFormat="1" x14ac:dyDescent="0.25">
      <c r="A111" s="32"/>
      <c r="B111" s="8"/>
      <c r="C111" s="4"/>
      <c r="D111" s="19"/>
      <c r="E111" s="22"/>
    </row>
    <row r="112" spans="1:5" x14ac:dyDescent="0.25">
      <c r="A112" s="32">
        <v>42212</v>
      </c>
      <c r="B112" s="14" t="s">
        <v>62</v>
      </c>
      <c r="C112" s="16">
        <f t="shared" si="2"/>
        <v>40000</v>
      </c>
      <c r="D112" s="16">
        <f>SUM(D113+D114+D115+D116+D117+D118)</f>
        <v>50000</v>
      </c>
      <c r="E112" s="22"/>
    </row>
    <row r="113" spans="1:5" x14ac:dyDescent="0.25">
      <c r="A113" s="2"/>
      <c r="B113" s="14" t="s">
        <v>117</v>
      </c>
      <c r="C113" s="4">
        <f t="shared" si="2"/>
        <v>24000</v>
      </c>
      <c r="D113" s="4">
        <v>30000</v>
      </c>
      <c r="E113" s="22" t="s">
        <v>93</v>
      </c>
    </row>
    <row r="114" spans="1:5" x14ac:dyDescent="0.25">
      <c r="A114" s="2"/>
      <c r="B114" s="14" t="s">
        <v>116</v>
      </c>
      <c r="C114" s="4">
        <f>AVERAGE(D114/1.25)</f>
        <v>8000</v>
      </c>
      <c r="D114" s="4">
        <v>10000</v>
      </c>
      <c r="E114" s="22" t="s">
        <v>92</v>
      </c>
    </row>
    <row r="115" spans="1:5" x14ac:dyDescent="0.25">
      <c r="A115" s="2"/>
      <c r="B115" s="14" t="s">
        <v>54</v>
      </c>
      <c r="C115" s="4">
        <v>16000</v>
      </c>
      <c r="D115" s="4">
        <v>10000</v>
      </c>
      <c r="E115" s="22" t="s">
        <v>92</v>
      </c>
    </row>
    <row r="116" spans="1:5" x14ac:dyDescent="0.25">
      <c r="A116" s="2"/>
      <c r="B116" s="14"/>
      <c r="C116" s="4"/>
      <c r="D116" s="4"/>
      <c r="E116" s="22"/>
    </row>
    <row r="117" spans="1:5" x14ac:dyDescent="0.25">
      <c r="A117" s="2"/>
      <c r="B117" s="14"/>
      <c r="C117" s="4"/>
      <c r="D117" s="4"/>
      <c r="E117" s="22"/>
    </row>
    <row r="118" spans="1:5" x14ac:dyDescent="0.25">
      <c r="A118" s="2"/>
      <c r="B118" s="14"/>
      <c r="C118" s="4"/>
      <c r="D118" s="4"/>
      <c r="E118" s="22"/>
    </row>
    <row r="119" spans="1:5" s="1" customFormat="1" x14ac:dyDescent="0.25">
      <c r="A119" s="2"/>
      <c r="B119" s="8" t="s">
        <v>100</v>
      </c>
      <c r="C119" s="16">
        <f>SUM(D119/1.25)</f>
        <v>40000</v>
      </c>
      <c r="D119" s="16">
        <f>SUM(D112)</f>
        <v>50000</v>
      </c>
      <c r="E119" s="22"/>
    </row>
    <row r="120" spans="1:5" x14ac:dyDescent="0.25">
      <c r="A120" s="32">
        <v>42411</v>
      </c>
      <c r="B120" s="14" t="s">
        <v>63</v>
      </c>
      <c r="C120" s="16">
        <f t="shared" si="2"/>
        <v>0</v>
      </c>
      <c r="D120" s="21">
        <v>0</v>
      </c>
      <c r="E120" s="22" t="s">
        <v>93</v>
      </c>
    </row>
    <row r="121" spans="1:5" s="1" customFormat="1" x14ac:dyDescent="0.25">
      <c r="A121" s="32"/>
      <c r="B121" s="8" t="s">
        <v>101</v>
      </c>
      <c r="C121" s="16">
        <f>SUM(D121/1.25)</f>
        <v>0</v>
      </c>
      <c r="D121" s="19">
        <f>SUM(D120)</f>
        <v>0</v>
      </c>
      <c r="E121" s="22"/>
    </row>
    <row r="122" spans="1:5" x14ac:dyDescent="0.25">
      <c r="A122" s="30">
        <v>42</v>
      </c>
      <c r="B122" s="8" t="s">
        <v>64</v>
      </c>
      <c r="C122" s="16">
        <f t="shared" si="2"/>
        <v>40000</v>
      </c>
      <c r="D122" s="16">
        <f>SUM(D119+D121)</f>
        <v>50000</v>
      </c>
      <c r="E122" s="22"/>
    </row>
    <row r="123" spans="1:5" x14ac:dyDescent="0.25">
      <c r="A123" s="33"/>
    </row>
    <row r="126" spans="1:5" x14ac:dyDescent="0.25">
      <c r="B126" t="s">
        <v>128</v>
      </c>
    </row>
    <row r="129" spans="2:5" x14ac:dyDescent="0.25">
      <c r="B129" t="s">
        <v>120</v>
      </c>
      <c r="E129" t="s">
        <v>118</v>
      </c>
    </row>
    <row r="130" spans="2:5" x14ac:dyDescent="0.25">
      <c r="E130" t="s">
        <v>119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domo</dc:creator>
  <cp:lastModifiedBy>Nikola</cp:lastModifiedBy>
  <cp:lastPrinted>2016-12-16T13:31:08Z</cp:lastPrinted>
  <dcterms:created xsi:type="dcterms:W3CDTF">2013-06-04T10:14:25Z</dcterms:created>
  <dcterms:modified xsi:type="dcterms:W3CDTF">2016-12-23T07:10:25Z</dcterms:modified>
</cp:coreProperties>
</file>